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SEFIC\DIVCONT\Documentos\1. DIVCONT\25. Publicação Portal de Transparencia\2026\4. Abril\"/>
    </mc:Choice>
  </mc:AlternateContent>
  <bookViews>
    <workbookView xWindow="0" yWindow="0" windowWidth="23040" windowHeight="9072" tabRatio="738"/>
  </bookViews>
  <sheets>
    <sheet name="DUODÉCIMO 2026. FT 1500 e 1501" sheetId="14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 2026. FT 1500 e 1501'!$A$5:$K$16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4" l="1"/>
  <c r="F9" i="14"/>
  <c r="F8" i="14" l="1"/>
  <c r="F7" i="14" l="1"/>
  <c r="D17" i="14"/>
  <c r="D16" i="14"/>
  <c r="D15" i="14"/>
  <c r="D14" i="14"/>
  <c r="D13" i="14"/>
  <c r="D12" i="14"/>
  <c r="D11" i="14"/>
  <c r="D10" i="14"/>
  <c r="D9" i="14"/>
  <c r="D8" i="14"/>
  <c r="D7" i="14"/>
  <c r="D6" i="14"/>
  <c r="D18" i="14" l="1"/>
  <c r="L18" i="14"/>
  <c r="F18" i="14"/>
  <c r="E18" i="14"/>
  <c r="K17" i="14"/>
  <c r="I17" i="14"/>
  <c r="K16" i="14"/>
  <c r="I16" i="14"/>
  <c r="K15" i="14"/>
  <c r="I15" i="14"/>
  <c r="K14" i="14"/>
  <c r="I14" i="14"/>
  <c r="K13" i="14"/>
  <c r="I13" i="14"/>
  <c r="K12" i="14"/>
  <c r="I12" i="14"/>
  <c r="K11" i="14"/>
  <c r="I11" i="14"/>
  <c r="K10" i="14"/>
  <c r="I10" i="14"/>
  <c r="K9" i="14"/>
  <c r="K8" i="14"/>
  <c r="I8" i="14"/>
  <c r="K7" i="14"/>
  <c r="I7" i="14"/>
  <c r="K6" i="14"/>
  <c r="I6" i="14"/>
  <c r="I18" i="14" l="1"/>
  <c r="J6" i="14"/>
  <c r="J7" i="14" s="1"/>
  <c r="J8" i="14" s="1"/>
  <c r="J10" i="14" l="1"/>
  <c r="J11" i="14" s="1"/>
  <c r="J12" i="14" s="1"/>
  <c r="J13" i="14" s="1"/>
  <c r="J14" i="14" s="1"/>
  <c r="J15" i="14" s="1"/>
  <c r="J16" i="14" s="1"/>
  <c r="J17" i="14" s="1"/>
  <c r="J9" i="14"/>
  <c r="J18" i="14" l="1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<sst xmlns="http://schemas.openxmlformats.org/spreadsheetml/2006/main" count="162" uniqueCount="48">
  <si>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</si>
  <si>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</si>
  <si>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</si>
  <si>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</si>
  <si>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</si>
  <si>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</si>
  <si>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</si>
  <si>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</si>
  <si>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</si>
  <si>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</si>
  <si>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</si>
  <si>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</si>
  <si>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</si>
  <si>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</si>
  <si>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</si>
  <si>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</si>
  <si>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</si>
  <si>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</si>
  <si>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</si>
  <si>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</si>
  <si>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</si>
  <si>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</si>
  <si>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</si>
  <si>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</si>
  <si>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</si>
  <si>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</si>
  <si>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</si>
  <si>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</si>
  <si>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</si>
  <si>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</si>
  <si>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</si>
  <si>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</si>
  <si>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</si>
  <si>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r>
      <rPr>
        <b/>
        <sz val="11"/>
        <rFont val="Calibri"/>
        <family val="2"/>
        <scheme val="minor"/>
      </rPr>
      <t>Decreto n° 31.226, de 22 de janeiro de 2026.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mensais e bimestrais e programação financeira por Unidade, Órgão e Poder para o exercício de 2026.</t>
    </r>
  </si>
  <si>
    <t>REPASSES MENSAIS RECEBIDOS - 2026</t>
  </si>
  <si>
    <r>
      <rPr>
        <b/>
        <sz val="10"/>
        <color indexed="8"/>
        <rFont val="Calibri"/>
        <family val="2"/>
        <scheme val="minor"/>
      </rPr>
      <t>Elaborado por:</t>
    </r>
    <r>
      <rPr>
        <sz val="10"/>
        <color indexed="8"/>
        <rFont val="Calibri"/>
        <family val="2"/>
        <scheme val="minor"/>
      </rPr>
      <t xml:space="preserve"> Divisão de Contabilidade - DIVCONT/SEFIC
</t>
    </r>
    <r>
      <rPr>
        <b/>
        <sz val="10"/>
        <color indexed="8"/>
        <rFont val="Calibri"/>
        <family val="2"/>
        <scheme val="minor"/>
      </rPr>
      <t>Data de elaboração</t>
    </r>
    <r>
      <rPr>
        <sz val="10"/>
        <color indexed="8"/>
        <rFont val="Calibri"/>
        <family val="2"/>
        <scheme val="minor"/>
      </rPr>
      <t>: 05/01/2026</t>
    </r>
  </si>
  <si>
    <t>002754/2026</t>
  </si>
  <si>
    <t>001995/2026</t>
  </si>
  <si>
    <t>001378/2026</t>
  </si>
  <si>
    <t>000476/2026</t>
  </si>
  <si>
    <t xml:space="preserve">Nº PROCESSO SEI </t>
  </si>
  <si>
    <r>
      <t xml:space="preserve">Nota explicativa
- 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sucessivamente;
- O campo </t>
    </r>
    <r>
      <rPr>
        <i/>
        <sz val="11"/>
        <rFont val="Calibri"/>
        <family val="2"/>
        <scheme val="minor"/>
      </rPr>
      <t>valor inicial previsto</t>
    </r>
    <r>
      <rPr>
        <sz val="11"/>
        <rFont val="Calibri"/>
        <family val="2"/>
        <scheme val="minor"/>
      </rPr>
      <t xml:space="preserve"> contempla a  somatória das fontes de recurso 1500 e 1501, conforme previstas no</t>
    </r>
    <r>
      <rPr>
        <i/>
        <sz val="11"/>
        <rFont val="Calibri"/>
        <family val="2"/>
        <scheme val="minor"/>
      </rPr>
      <t xml:space="preserve"> cronograma mensal de de desembolso - dotação</t>
    </r>
    <r>
      <rPr>
        <sz val="11"/>
        <rFont val="Calibri"/>
        <family val="2"/>
        <scheme val="minor"/>
      </rPr>
      <t>, nos termos do Decreto n° 31.226, de 22 de janeiro de 2026 .</t>
    </r>
  </si>
  <si>
    <t>ID</t>
  </si>
  <si>
    <t>ID SEI - COMPROVANTE DE RECEBIMENTO</t>
  </si>
  <si>
    <t>1040495</t>
  </si>
  <si>
    <t>1028204</t>
  </si>
  <si>
    <t>1015326</t>
  </si>
  <si>
    <t>0999483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</si>
</sst>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4" fontId="7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17" fontId="5" fillId="3" borderId="4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131259</xdr:rowOff>
    </xdr:to>
    <xdr:sp macro="" textlink="">
      <xdr:nvSpPr>
        <xdr:cNvPr id="2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15125"/>
          <a:ext cx="304800" cy="30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895815</xdr:colOff>
      <xdr:row>0</xdr:row>
      <xdr:rowOff>0</xdr:rowOff>
    </xdr:from>
    <xdr:to>
      <xdr:col>2</xdr:col>
      <xdr:colOff>945980</xdr:colOff>
      <xdr:row>3</xdr:row>
      <xdr:rowOff>217805</xdr:rowOff>
    </xdr:to>
    <xdr:pic>
      <xdr:nvPicPr>
        <xdr:cNvPr id="3" name="Imagem 2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815" y="0"/>
          <a:ext cx="256476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zoomScaleNormal="100" zoomScalePageLayoutView="82" workbookViewId="0">
      <selection activeCell="C24" sqref="C24"/>
    </sheetView>
  </sheetViews>
  <sheetFormatPr defaultColWidth="9.109375" defaultRowHeight="13.8" x14ac:dyDescent="0.3"/>
  <cols>
    <col min="1" max="2" width="17.5546875" style="1" customWidth="1"/>
    <col min="3" max="3" width="39.5546875" style="1" customWidth="1"/>
    <col min="4" max="4" width="18.44140625" style="1" customWidth="1"/>
    <col min="5" max="5" width="20.77734375" style="1" customWidth="1"/>
    <col min="6" max="6" width="20" style="1" customWidth="1"/>
    <col min="7" max="7" width="15.33203125" style="1" customWidth="1"/>
    <col min="8" max="8" width="18" style="1" customWidth="1"/>
    <col min="9" max="9" width="18.6640625" style="1" customWidth="1"/>
    <col min="10" max="10" width="18.5546875" style="1" customWidth="1"/>
    <col min="11" max="11" width="14.6640625" style="1" customWidth="1"/>
    <col min="12" max="12" width="26.33203125" style="1" customWidth="1"/>
    <col min="13" max="13" width="144.6640625" style="1" bestFit="1" customWidth="1"/>
    <col min="14" max="16384" width="9.109375" style="1"/>
  </cols>
  <sheetData>
    <row r="1" spans="1:12" ht="18.75" customHeight="1" x14ac:dyDescent="0.3">
      <c r="H1" s="1" t="s">
        <v>42</v>
      </c>
    </row>
    <row r="2" spans="1:12" ht="18.75" customHeight="1" x14ac:dyDescent="0.3">
      <c r="B2" s="13"/>
      <c r="C2" s="27" t="s">
        <v>34</v>
      </c>
      <c r="D2" s="27"/>
      <c r="E2" s="27"/>
      <c r="F2" s="27"/>
      <c r="G2" s="27"/>
      <c r="H2" s="27"/>
      <c r="I2" s="27"/>
      <c r="J2" s="27"/>
      <c r="K2" s="27"/>
    </row>
    <row r="3" spans="1:12" ht="13.5" customHeight="1" x14ac:dyDescent="0.3">
      <c r="B3" s="14"/>
      <c r="C3" s="28" t="s">
        <v>0</v>
      </c>
      <c r="D3" s="28"/>
      <c r="E3" s="28"/>
      <c r="F3" s="28"/>
      <c r="G3" s="28"/>
      <c r="H3" s="28"/>
      <c r="I3" s="28"/>
      <c r="J3" s="28"/>
      <c r="K3" s="28"/>
    </row>
    <row r="4" spans="1:12" ht="43.5" customHeight="1" thickBot="1" x14ac:dyDescent="0.35">
      <c r="A4" s="2"/>
      <c r="B4" s="2"/>
      <c r="C4" s="2"/>
    </row>
    <row r="5" spans="1:12" ht="44.25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40</v>
      </c>
      <c r="H5" s="6" t="s">
        <v>43</v>
      </c>
      <c r="I5" s="6" t="s">
        <v>7</v>
      </c>
      <c r="J5" s="6" t="s">
        <v>8</v>
      </c>
      <c r="K5" s="6" t="s">
        <v>9</v>
      </c>
      <c r="L5" s="6" t="s">
        <v>10</v>
      </c>
    </row>
    <row r="6" spans="1:12" ht="20.100000000000001" customHeight="1" thickBot="1" x14ac:dyDescent="0.35">
      <c r="A6" s="22">
        <v>45627</v>
      </c>
      <c r="B6" s="8" t="s">
        <v>12</v>
      </c>
      <c r="C6" s="29" t="s">
        <v>33</v>
      </c>
      <c r="D6" s="12">
        <f>29962999.51+437074.27</f>
        <v>30400073.780000001</v>
      </c>
      <c r="E6" s="16">
        <v>29962999.52</v>
      </c>
      <c r="F6" s="12">
        <v>29962999.52</v>
      </c>
      <c r="G6" s="39" t="s">
        <v>39</v>
      </c>
      <c r="H6" s="39" t="s">
        <v>47</v>
      </c>
      <c r="I6" s="12">
        <f>F6-D6</f>
        <v>-437074.26000000164</v>
      </c>
      <c r="J6" s="12">
        <f>I6</f>
        <v>-437074.26000000164</v>
      </c>
      <c r="K6" s="12">
        <f>(F6/D6-1)*100</f>
        <v>-1.4377407869567427</v>
      </c>
      <c r="L6" s="12"/>
    </row>
    <row r="7" spans="1:12" ht="20.100000000000001" customHeight="1" thickBot="1" x14ac:dyDescent="0.35">
      <c r="A7" s="8" t="s">
        <v>12</v>
      </c>
      <c r="B7" s="8" t="s">
        <v>13</v>
      </c>
      <c r="C7" s="30"/>
      <c r="D7" s="12">
        <f>23675350.23+430058.84</f>
        <v>24105409.07</v>
      </c>
      <c r="E7" s="16">
        <v>24061064.84</v>
      </c>
      <c r="F7" s="12">
        <f>22662922.86+1398141.98</f>
        <v>24061064.84</v>
      </c>
      <c r="G7" s="39" t="s">
        <v>38</v>
      </c>
      <c r="H7" s="39" t="s">
        <v>46</v>
      </c>
      <c r="I7" s="12">
        <f>F7-D7</f>
        <v>-44344.230000000447</v>
      </c>
      <c r="J7" s="12">
        <f>J6+I7</f>
        <v>-481418.49000000209</v>
      </c>
      <c r="K7" s="12">
        <f t="shared" ref="K7:K17" si="0">(F7/D7-1)*100</f>
        <v>-0.18395966594563218</v>
      </c>
      <c r="L7" s="12"/>
    </row>
    <row r="8" spans="1:12" ht="20.100000000000001" customHeight="1" thickBot="1" x14ac:dyDescent="0.35">
      <c r="A8" s="8" t="s">
        <v>13</v>
      </c>
      <c r="B8" s="8" t="s">
        <v>14</v>
      </c>
      <c r="C8" s="30"/>
      <c r="D8" s="12">
        <f>26801380.13+440365.76</f>
        <v>27241745.890000001</v>
      </c>
      <c r="E8" s="16">
        <v>28559760.829999998</v>
      </c>
      <c r="F8" s="12">
        <f>27983598.35+576162.48</f>
        <v>28559760.830000002</v>
      </c>
      <c r="G8" s="39" t="s">
        <v>37</v>
      </c>
      <c r="H8" s="39" t="s">
        <v>45</v>
      </c>
      <c r="I8" s="12">
        <f>F8-D8</f>
        <v>1318014.9400000013</v>
      </c>
      <c r="J8" s="12">
        <f t="shared" ref="J8:J15" si="1">J7+I8</f>
        <v>836596.44999999925</v>
      </c>
      <c r="K8" s="12">
        <f t="shared" si="0"/>
        <v>4.8382175845925524</v>
      </c>
      <c r="L8" s="12"/>
    </row>
    <row r="9" spans="1:12" ht="20.100000000000001" customHeight="1" thickBot="1" x14ac:dyDescent="0.35">
      <c r="A9" s="8" t="s">
        <v>14</v>
      </c>
      <c r="B9" s="8" t="s">
        <v>15</v>
      </c>
      <c r="C9" s="30"/>
      <c r="D9" s="12">
        <f>21296557.04+905198.18</f>
        <v>22201755.219999999</v>
      </c>
      <c r="E9" s="12">
        <v>22066715.760000002</v>
      </c>
      <c r="F9" s="12">
        <f>21215114.83+851600.93</f>
        <v>22066715.759999998</v>
      </c>
      <c r="G9" s="39" t="s">
        <v>36</v>
      </c>
      <c r="H9" s="39" t="s">
        <v>44</v>
      </c>
      <c r="I9" s="12">
        <f>F9-D9</f>
        <v>-135039.46000000089</v>
      </c>
      <c r="J9" s="12">
        <f>J8+I9</f>
        <v>701556.98999999836</v>
      </c>
      <c r="K9" s="12">
        <f t="shared" si="0"/>
        <v>-0.60823776616703018</v>
      </c>
      <c r="L9" s="12"/>
    </row>
    <row r="10" spans="1:12" ht="20.100000000000001" customHeight="1" thickBot="1" x14ac:dyDescent="0.35">
      <c r="A10" s="8" t="s">
        <v>15</v>
      </c>
      <c r="B10" s="8" t="s">
        <v>16</v>
      </c>
      <c r="C10" s="30"/>
      <c r="D10" s="12">
        <f>22273409.31+684554.6</f>
        <v>22957963.91</v>
      </c>
      <c r="E10" s="12"/>
      <c r="F10" s="12"/>
      <c r="G10" s="12"/>
      <c r="H10" s="12"/>
      <c r="I10" s="12">
        <f>F10-D10</f>
        <v>-22957963.91</v>
      </c>
      <c r="J10" s="12">
        <f t="shared" si="1"/>
        <v>-22256406.920000002</v>
      </c>
      <c r="K10" s="12">
        <f t="shared" si="0"/>
        <v>-100</v>
      </c>
      <c r="L10" s="12"/>
    </row>
    <row r="11" spans="1:12" ht="20.100000000000001" customHeight="1" thickBot="1" x14ac:dyDescent="0.35">
      <c r="A11" s="8" t="s">
        <v>16</v>
      </c>
      <c r="B11" s="8" t="s">
        <v>17</v>
      </c>
      <c r="C11" s="30"/>
      <c r="D11" s="12">
        <f>24903387.43+640393.82</f>
        <v>25543781.25</v>
      </c>
      <c r="E11" s="12"/>
      <c r="F11" s="12"/>
      <c r="G11" s="12"/>
      <c r="H11" s="12"/>
      <c r="I11" s="12">
        <f>F11-D11</f>
        <v>-25543781.25</v>
      </c>
      <c r="J11" s="12">
        <f t="shared" si="1"/>
        <v>-47800188.170000002</v>
      </c>
      <c r="K11" s="12">
        <f t="shared" si="0"/>
        <v>-100</v>
      </c>
      <c r="L11" s="12"/>
    </row>
    <row r="12" spans="1:12" ht="20.100000000000001" customHeight="1" thickBot="1" x14ac:dyDescent="0.35">
      <c r="A12" s="8" t="s">
        <v>17</v>
      </c>
      <c r="B12" s="8" t="s">
        <v>18</v>
      </c>
      <c r="C12" s="30"/>
      <c r="D12" s="12">
        <f>25430938.89+728473.52</f>
        <v>26159412.41</v>
      </c>
      <c r="E12" s="12"/>
      <c r="F12" s="12"/>
      <c r="G12" s="12"/>
      <c r="H12" s="12"/>
      <c r="I12" s="12">
        <f>F12-D12</f>
        <v>-26159412.41</v>
      </c>
      <c r="J12" s="12">
        <f t="shared" si="1"/>
        <v>-73959600.579999998</v>
      </c>
      <c r="K12" s="12">
        <f>(F12/D12-1)*100</f>
        <v>-100</v>
      </c>
      <c r="L12" s="12"/>
    </row>
    <row r="13" spans="1:12" ht="20.100000000000001" customHeight="1" thickBot="1" x14ac:dyDescent="0.35">
      <c r="A13" s="8" t="s">
        <v>18</v>
      </c>
      <c r="B13" s="8" t="s">
        <v>19</v>
      </c>
      <c r="C13" s="30"/>
      <c r="D13" s="12">
        <f>22313440.13+686305.82</f>
        <v>22999745.949999999</v>
      </c>
      <c r="E13" s="12"/>
      <c r="F13" s="12"/>
      <c r="G13" s="12"/>
      <c r="H13" s="12"/>
      <c r="I13" s="12">
        <f>F13-D13</f>
        <v>-22999745.949999999</v>
      </c>
      <c r="J13" s="12">
        <f t="shared" si="1"/>
        <v>-96959346.530000001</v>
      </c>
      <c r="K13" s="12">
        <f>(F13/D13-1)*100</f>
        <v>-100</v>
      </c>
      <c r="L13" s="12"/>
    </row>
    <row r="14" spans="1:12" ht="20.100000000000001" customHeight="1" thickBot="1" x14ac:dyDescent="0.35">
      <c r="A14" s="8" t="s">
        <v>19</v>
      </c>
      <c r="B14" s="8" t="s">
        <v>20</v>
      </c>
      <c r="C14" s="30"/>
      <c r="D14" s="12">
        <f>23866729.74+801255.25</f>
        <v>24667984.989999998</v>
      </c>
      <c r="E14" s="12"/>
      <c r="F14" s="12"/>
      <c r="G14" s="12"/>
      <c r="H14" s="12"/>
      <c r="I14" s="12">
        <f>F14-D14</f>
        <v>-24667984.989999998</v>
      </c>
      <c r="J14" s="12">
        <f t="shared" si="1"/>
        <v>-121627331.52</v>
      </c>
      <c r="K14" s="12">
        <f t="shared" si="0"/>
        <v>-100</v>
      </c>
      <c r="L14" s="12"/>
    </row>
    <row r="15" spans="1:12" ht="20.100000000000001" customHeight="1" thickBot="1" x14ac:dyDescent="0.35">
      <c r="A15" s="8" t="s">
        <v>20</v>
      </c>
      <c r="B15" s="8" t="s">
        <v>21</v>
      </c>
      <c r="C15" s="30"/>
      <c r="D15" s="12">
        <f>21392276.32+834711.82</f>
        <v>22226988.140000001</v>
      </c>
      <c r="E15" s="12"/>
      <c r="F15" s="12"/>
      <c r="G15" s="12"/>
      <c r="H15" s="12"/>
      <c r="I15" s="12">
        <f>F15-D15</f>
        <v>-22226988.140000001</v>
      </c>
      <c r="J15" s="12">
        <f t="shared" si="1"/>
        <v>-143854319.66</v>
      </c>
      <c r="K15" s="12">
        <f t="shared" si="0"/>
        <v>-100</v>
      </c>
      <c r="L15" s="12"/>
    </row>
    <row r="16" spans="1:12" ht="20.100000000000001" customHeight="1" thickBot="1" x14ac:dyDescent="0.35">
      <c r="A16" s="8" t="s">
        <v>21</v>
      </c>
      <c r="B16" s="8" t="s">
        <v>22</v>
      </c>
      <c r="C16" s="30"/>
      <c r="D16" s="12">
        <f>21355828.8+663954.18</f>
        <v>22019782.98</v>
      </c>
      <c r="E16" s="12"/>
      <c r="F16" s="12"/>
      <c r="G16" s="12"/>
      <c r="H16" s="12"/>
      <c r="I16" s="12">
        <f>F16-D16</f>
        <v>-22019782.98</v>
      </c>
      <c r="J16" s="12">
        <f>J15+I16</f>
        <v>-165874102.63999999</v>
      </c>
      <c r="K16" s="12">
        <f>(F16/D16-1)*100</f>
        <v>-100</v>
      </c>
      <c r="L16" s="12"/>
    </row>
    <row r="17" spans="1:16" ht="20.100000000000001" customHeight="1" thickBot="1" x14ac:dyDescent="0.35">
      <c r="A17" s="8" t="s">
        <v>22</v>
      </c>
      <c r="B17" s="8" t="s">
        <v>11</v>
      </c>
      <c r="C17" s="31"/>
      <c r="D17" s="24">
        <f>23120731.47+562778.94</f>
        <v>23683510.41</v>
      </c>
      <c r="E17" s="12"/>
      <c r="F17" s="12"/>
      <c r="G17" s="12"/>
      <c r="H17" s="12"/>
      <c r="I17" s="12">
        <f>F17-D17</f>
        <v>-23683510.41</v>
      </c>
      <c r="J17" s="12">
        <f>J16+I17</f>
        <v>-189557613.04999998</v>
      </c>
      <c r="K17" s="12">
        <f t="shared" si="0"/>
        <v>-100</v>
      </c>
      <c r="L17" s="12"/>
    </row>
    <row r="18" spans="1:16" ht="23.25" customHeight="1" thickBot="1" x14ac:dyDescent="0.35">
      <c r="A18" s="32" t="s">
        <v>23</v>
      </c>
      <c r="B18" s="33"/>
      <c r="C18" s="33"/>
      <c r="D18" s="23">
        <f>SUM(D6:D17)</f>
        <v>294208154.00000006</v>
      </c>
      <c r="E18" s="23">
        <f>SUM(E6:E17)</f>
        <v>104650540.95</v>
      </c>
      <c r="F18" s="23">
        <f t="shared" ref="F18:J18" si="2">SUM(F6:F17)</f>
        <v>104650540.94999999</v>
      </c>
      <c r="G18" s="25"/>
      <c r="H18" s="25"/>
      <c r="I18" s="23">
        <f>SUM(I6:I17)</f>
        <v>-189557613.04999998</v>
      </c>
      <c r="J18" s="23">
        <f t="shared" si="2"/>
        <v>-861269248.38</v>
      </c>
      <c r="K18" s="10" t="s">
        <v>24</v>
      </c>
      <c r="L18" s="23">
        <f>SUM(L6:L17)</f>
        <v>0</v>
      </c>
    </row>
    <row r="20" spans="1:16" ht="15.75" customHeight="1" x14ac:dyDescent="0.3">
      <c r="A20" s="34" t="s">
        <v>41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6" ht="78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4" spans="1:16" ht="14.4" thickBot="1" x14ac:dyDescent="0.3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thickBot="1" x14ac:dyDescent="0.35">
      <c r="A25" s="18"/>
      <c r="B25" s="18"/>
      <c r="C25" s="17"/>
      <c r="D25" s="19"/>
      <c r="E25" s="20"/>
      <c r="F25" s="19"/>
      <c r="G25" s="38"/>
      <c r="H25" s="38"/>
    </row>
    <row r="26" spans="1:16" x14ac:dyDescent="0.3">
      <c r="A26" s="17"/>
      <c r="B26" s="17"/>
      <c r="C26" s="17"/>
      <c r="D26" s="17"/>
      <c r="E26" s="17"/>
      <c r="F26" s="17"/>
      <c r="G26" s="17"/>
      <c r="H26" s="17"/>
    </row>
    <row r="27" spans="1:16" ht="18" x14ac:dyDescent="0.3">
      <c r="A27" s="21"/>
      <c r="B27" s="21"/>
      <c r="C27" s="21"/>
    </row>
    <row r="28" spans="1:16" ht="18" x14ac:dyDescent="0.3">
      <c r="A28" s="21"/>
      <c r="B28" s="21"/>
      <c r="C28" s="21"/>
    </row>
    <row r="47" spans="1:2" ht="76.5" customHeight="1" x14ac:dyDescent="0.3">
      <c r="A47" s="26" t="s">
        <v>35</v>
      </c>
      <c r="B47" s="26"/>
    </row>
  </sheetData>
  <mergeCells count="6">
    <mergeCell ref="A47:B47"/>
    <mergeCell ref="C2:K2"/>
    <mergeCell ref="C3:K3"/>
    <mergeCell ref="C6:C17"/>
    <mergeCell ref="A18:C18"/>
    <mergeCell ref="A20:L21"/>
  </mergeCells>
  <pageMargins left="0.7" right="0.7" top="0.75" bottom="0.75" header="0.3" footer="0.3"/>
  <pageSetup paperSize="9" scale="56" fitToHeight="0" orientation="landscape" r:id="rId1"/>
  <headerFooter>
    <oddHeader xml:space="preserve">&amp;R
TRIBUNAL DE CONTAS DO ESTADO DE RONDÔNIA
Secretaria Executiva de Finanças. Contabilidade e Execução Orçamentária
Demonstativo Consolidado dos Repasses Duódecimais - Exercício 2026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25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35" t="s">
        <v>28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5">
      <c r="A7" s="8" t="s">
        <v>12</v>
      </c>
      <c r="B7" s="8" t="s">
        <v>13</v>
      </c>
      <c r="C7" s="36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5">
      <c r="A8" s="8" t="s">
        <v>13</v>
      </c>
      <c r="B8" s="8" t="s">
        <v>14</v>
      </c>
      <c r="C8" s="36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5">
      <c r="A9" s="8" t="s">
        <v>14</v>
      </c>
      <c r="B9" s="8" t="s">
        <v>15</v>
      </c>
      <c r="C9" s="36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5">
      <c r="A10" s="8" t="s">
        <v>15</v>
      </c>
      <c r="B10" s="8" t="s">
        <v>16</v>
      </c>
      <c r="C10" s="36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5">
      <c r="A11" s="8" t="s">
        <v>16</v>
      </c>
      <c r="B11" s="8" t="s">
        <v>17</v>
      </c>
      <c r="C11" s="36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5">
      <c r="A12" s="8" t="s">
        <v>17</v>
      </c>
      <c r="B12" s="8" t="s">
        <v>18</v>
      </c>
      <c r="C12" s="36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5">
      <c r="A13" s="8" t="s">
        <v>18</v>
      </c>
      <c r="B13" s="8" t="s">
        <v>19</v>
      </c>
      <c r="C13" s="36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5">
      <c r="A14" s="8" t="s">
        <v>19</v>
      </c>
      <c r="B14" s="8" t="s">
        <v>20</v>
      </c>
      <c r="C14" s="36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5">
      <c r="A15" s="8" t="s">
        <v>20</v>
      </c>
      <c r="B15" s="8" t="s">
        <v>21</v>
      </c>
      <c r="C15" s="36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5">
      <c r="A16" s="8" t="s">
        <v>21</v>
      </c>
      <c r="B16" s="8" t="s">
        <v>22</v>
      </c>
      <c r="C16" s="36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5">
      <c r="A17" s="8" t="s">
        <v>22</v>
      </c>
      <c r="B17" s="8" t="s">
        <v>11</v>
      </c>
      <c r="C17" s="37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5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29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35" t="s">
        <v>30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5">
      <c r="A7" s="8" t="s">
        <v>12</v>
      </c>
      <c r="B7" s="8" t="s">
        <v>13</v>
      </c>
      <c r="C7" s="36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5">
      <c r="A8" s="8" t="s">
        <v>13</v>
      </c>
      <c r="B8" s="8" t="s">
        <v>14</v>
      </c>
      <c r="C8" s="36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5">
      <c r="A9" s="8" t="s">
        <v>14</v>
      </c>
      <c r="B9" s="8" t="s">
        <v>15</v>
      </c>
      <c r="C9" s="36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5">
      <c r="A10" s="8" t="s">
        <v>15</v>
      </c>
      <c r="B10" s="8" t="s">
        <v>16</v>
      </c>
      <c r="C10" s="36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5">
      <c r="A11" s="8" t="s">
        <v>16</v>
      </c>
      <c r="B11" s="8" t="s">
        <v>17</v>
      </c>
      <c r="C11" s="36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5">
      <c r="A12" s="8" t="s">
        <v>17</v>
      </c>
      <c r="B12" s="8" t="s">
        <v>18</v>
      </c>
      <c r="C12" s="36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5">
      <c r="A13" s="8" t="s">
        <v>18</v>
      </c>
      <c r="B13" s="8" t="s">
        <v>19</v>
      </c>
      <c r="C13" s="36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5">
      <c r="A14" s="8" t="s">
        <v>19</v>
      </c>
      <c r="B14" s="8" t="s">
        <v>20</v>
      </c>
      <c r="C14" s="36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5">
      <c r="A15" s="8" t="s">
        <v>20</v>
      </c>
      <c r="B15" s="8" t="s">
        <v>21</v>
      </c>
      <c r="C15" s="36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5">
      <c r="A16" s="8" t="s">
        <v>21</v>
      </c>
      <c r="B16" s="8" t="s">
        <v>22</v>
      </c>
      <c r="C16" s="36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5">
      <c r="A17" s="8" t="s">
        <v>22</v>
      </c>
      <c r="B17" s="8" t="s">
        <v>11</v>
      </c>
      <c r="C17" s="37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5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31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29" t="s">
        <v>32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5">
      <c r="A7" s="8" t="s">
        <v>12</v>
      </c>
      <c r="B7" s="8" t="s">
        <v>13</v>
      </c>
      <c r="C7" s="30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5">
      <c r="A8" s="8" t="s">
        <v>13</v>
      </c>
      <c r="B8" s="8" t="s">
        <v>14</v>
      </c>
      <c r="C8" s="30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5">
      <c r="A9" s="8" t="s">
        <v>14</v>
      </c>
      <c r="B9" s="8" t="s">
        <v>15</v>
      </c>
      <c r="C9" s="30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5">
      <c r="A10" s="8" t="s">
        <v>15</v>
      </c>
      <c r="B10" s="8" t="s">
        <v>16</v>
      </c>
      <c r="C10" s="30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5">
      <c r="A11" s="8" t="s">
        <v>16</v>
      </c>
      <c r="B11" s="8" t="s">
        <v>17</v>
      </c>
      <c r="C11" s="30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5">
      <c r="A12" s="8" t="s">
        <v>17</v>
      </c>
      <c r="B12" s="8" t="s">
        <v>18</v>
      </c>
      <c r="C12" s="30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5">
      <c r="A13" s="8" t="s">
        <v>18</v>
      </c>
      <c r="B13" s="8" t="s">
        <v>19</v>
      </c>
      <c r="C13" s="30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5">
      <c r="A14" s="8" t="s">
        <v>19</v>
      </c>
      <c r="B14" s="8" t="s">
        <v>20</v>
      </c>
      <c r="C14" s="30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5">
      <c r="A15" s="8" t="s">
        <v>20</v>
      </c>
      <c r="B15" s="8" t="s">
        <v>21</v>
      </c>
      <c r="C15" s="30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5">
      <c r="A16" s="8" t="s">
        <v>21</v>
      </c>
      <c r="B16" s="8" t="s">
        <v>22</v>
      </c>
      <c r="C16" s="30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5">
      <c r="A17" s="8" t="s">
        <v>22</v>
      </c>
      <c r="B17" s="8" t="s">
        <v>11</v>
      </c>
      <c r="C17" s="30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5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 2026. FT 1500 e 1501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Eliane M. da Silva</cp:lastModifiedBy>
  <cp:revision/>
  <cp:lastPrinted>2026-01-08T12:35:06Z</cp:lastPrinted>
  <dcterms:created xsi:type="dcterms:W3CDTF">2023-08-24T14:38:57Z</dcterms:created>
  <dcterms:modified xsi:type="dcterms:W3CDTF">2026-04-27T17:04:48Z</dcterms:modified>
  <cp:category/>
  <cp:contentStatus/>
</cp:coreProperties>
</file>